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Tech Pictures\Steering Pump - TC Grand Cherokee Hydro Fan\Power Steering -Excel Sheets\"/>
    </mc:Choice>
  </mc:AlternateContent>
  <xr:revisionPtr revIDLastSave="0" documentId="13_ncr:1_{EF5DAD3E-402D-4C09-A006-AF745483FD0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B16" i="1"/>
  <c r="I11" i="1" l="1"/>
  <c r="I10" i="1"/>
  <c r="B9" i="1" s="1"/>
  <c r="C18" i="1" l="1"/>
  <c r="C19" i="1" s="1"/>
  <c r="C20" i="1" s="1"/>
  <c r="D18" i="1"/>
  <c r="D19" i="1" s="1"/>
  <c r="D20" i="1" s="1"/>
  <c r="E18" i="1"/>
  <c r="E19" i="1" s="1"/>
  <c r="E20" i="1" s="1"/>
  <c r="F18" i="1"/>
  <c r="F19" i="1" s="1"/>
  <c r="F20" i="1" s="1"/>
  <c r="G18" i="1"/>
  <c r="G19" i="1" s="1"/>
  <c r="G20" i="1" s="1"/>
  <c r="H18" i="1"/>
  <c r="H19" i="1" s="1"/>
  <c r="H20" i="1" s="1"/>
  <c r="I18" i="1"/>
  <c r="I19" i="1" s="1"/>
  <c r="I20" i="1" s="1"/>
  <c r="B18" i="1"/>
  <c r="B19" i="1" s="1"/>
  <c r="B20" i="1" s="1"/>
  <c r="I15" i="1"/>
  <c r="I16" i="1" s="1"/>
  <c r="C14" i="1"/>
  <c r="C15" i="1" s="1"/>
  <c r="C16" i="1" s="1"/>
  <c r="D14" i="1"/>
  <c r="D15" i="1" s="1"/>
  <c r="D16" i="1" s="1"/>
  <c r="E14" i="1"/>
  <c r="E15" i="1" s="1"/>
  <c r="E16" i="1" s="1"/>
  <c r="F14" i="1"/>
  <c r="F15" i="1" s="1"/>
  <c r="F16" i="1" s="1"/>
  <c r="G14" i="1"/>
  <c r="G15" i="1" s="1"/>
  <c r="G16" i="1" s="1"/>
  <c r="H14" i="1"/>
  <c r="H15" i="1" s="1"/>
  <c r="H16" i="1" s="1"/>
  <c r="B14" i="1"/>
  <c r="B15" i="1" s="1"/>
  <c r="I27" i="1" l="1"/>
  <c r="I28" i="1"/>
  <c r="H28" i="1"/>
  <c r="H27" i="1"/>
  <c r="G28" i="1"/>
  <c r="G27" i="1"/>
  <c r="F28" i="1"/>
  <c r="F27" i="1"/>
  <c r="E27" i="1"/>
  <c r="E28" i="1"/>
  <c r="D28" i="1"/>
  <c r="D27" i="1"/>
  <c r="C28" i="1"/>
  <c r="B27" i="1"/>
  <c r="B23" i="1"/>
  <c r="B24" i="1"/>
  <c r="B28" i="1"/>
  <c r="C23" i="1"/>
  <c r="C27" i="1"/>
  <c r="I24" i="1"/>
  <c r="H24" i="1"/>
  <c r="G24" i="1"/>
  <c r="F24" i="1"/>
  <c r="E24" i="1"/>
  <c r="D24" i="1"/>
  <c r="C24" i="1"/>
  <c r="D23" i="1"/>
  <c r="I23" i="1"/>
  <c r="H23" i="1"/>
  <c r="G23" i="1"/>
  <c r="E23" i="1"/>
  <c r="F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8" authorId="0" shapeId="0" xr:uid="{C1FECA30-65A6-4DAB-956E-8DEFB35562ED}">
      <text>
        <r>
          <rPr>
            <b/>
            <sz val="9"/>
            <color indexed="81"/>
            <rFont val="Tahoma"/>
            <family val="2"/>
          </rPr>
          <t xml:space="preserve">Amount of fluid displaced by one revolution of the pump
</t>
        </r>
      </text>
    </comment>
    <comment ref="A9" authorId="0" shapeId="0" xr:uid="{975BE9D7-76E6-445B-A826-E384DE6B76BA}">
      <text>
        <r>
          <rPr>
            <b/>
            <sz val="9"/>
            <color indexed="81"/>
            <rFont val="Tahoma"/>
            <family val="2"/>
          </rPr>
          <t xml:space="preserve">Volume used by steering box (and assist ram) to steer from lock to lock
</t>
        </r>
      </text>
    </comment>
    <comment ref="A10" authorId="0" shapeId="0" xr:uid="{AF3CAF34-923A-4C41-94FC-C619AA4DDF59}">
      <text>
        <r>
          <rPr>
            <b/>
            <sz val="9"/>
            <color indexed="81"/>
            <rFont val="Tahoma"/>
            <family val="2"/>
          </rPr>
          <t xml:space="preserve">The point at which the flow control valve opens
</t>
        </r>
      </text>
    </comment>
    <comment ref="A11" authorId="0" shapeId="0" xr:uid="{72F62F34-BAA2-4E1D-818D-65BEA6081F40}">
      <text>
        <r>
          <rPr>
            <b/>
            <sz val="9"/>
            <color indexed="81"/>
            <rFont val="Tahoma"/>
            <family val="2"/>
          </rPr>
          <t xml:space="preserve">Advanced use: Only modify if familiar
</t>
        </r>
      </text>
    </comment>
  </commentList>
</comments>
</file>

<file path=xl/sharedStrings.xml><?xml version="1.0" encoding="utf-8"?>
<sst xmlns="http://schemas.openxmlformats.org/spreadsheetml/2006/main" count="51" uniqueCount="38">
  <si>
    <t>Power Steering Pump Displacement Chart</t>
  </si>
  <si>
    <t>Pump Displacement per Rev.</t>
  </si>
  <si>
    <t>Units: Inches/Gallons</t>
  </si>
  <si>
    <t>inches</t>
  </si>
  <si>
    <t>cu/in</t>
  </si>
  <si>
    <t>Engine RPM</t>
  </si>
  <si>
    <t>PS Pulley Diameter #1</t>
  </si>
  <si>
    <t>PS Pulley Diameter #2</t>
  </si>
  <si>
    <t>Pump RPM (Pulley #1)</t>
  </si>
  <si>
    <t>Pump RPM (Pulley #2)</t>
  </si>
  <si>
    <t>Crank Pulley Diameter</t>
  </si>
  <si>
    <t>Steering System Volume</t>
  </si>
  <si>
    <t>Pulley #1</t>
  </si>
  <si>
    <t>Pulley #2</t>
  </si>
  <si>
    <t>Lock to Lock time (Measured in seconds, assuming no flow regulation)</t>
  </si>
  <si>
    <t>AgitatedPancake</t>
  </si>
  <si>
    <t>Reference by:</t>
  </si>
  <si>
    <t>GPM</t>
  </si>
  <si>
    <t>Flow Control Regulation</t>
  </si>
  <si>
    <r>
      <t xml:space="preserve">Lock to Lock time (Measured in seconds, </t>
    </r>
    <r>
      <rPr>
        <b/>
        <i/>
        <sz val="11"/>
        <color rgb="FFFF0000"/>
        <rFont val="Calibri"/>
        <family val="2"/>
        <scheme val="minor"/>
      </rPr>
      <t>With flow regulation</t>
    </r>
    <r>
      <rPr>
        <b/>
        <i/>
        <sz val="11"/>
        <color theme="1"/>
        <rFont val="Calibri"/>
        <family val="2"/>
        <scheme val="minor"/>
      </rPr>
      <t>)</t>
    </r>
  </si>
  <si>
    <t>Green Cells are Variables</t>
  </si>
  <si>
    <t>Pump Flow (GPM, Unregulated)</t>
  </si>
  <si>
    <t>Pump Flow (GPM, Regulated)</t>
  </si>
  <si>
    <t>Pump Flow (GPM, Unregualted)</t>
  </si>
  <si>
    <t>Steering Box</t>
  </si>
  <si>
    <t>Steering Ram</t>
  </si>
  <si>
    <t>Bore</t>
  </si>
  <si>
    <t>Shaft Size</t>
  </si>
  <si>
    <t>Stroke</t>
  </si>
  <si>
    <t>Total Volume</t>
  </si>
  <si>
    <t>TC</t>
  </si>
  <si>
    <t>CB</t>
  </si>
  <si>
    <t>CBR</t>
  </si>
  <si>
    <t>0.67-0.95</t>
  </si>
  <si>
    <t>TT (P235)</t>
  </si>
  <si>
    <t>Pump Displacements (Thanks Radial Dynamics!)</t>
  </si>
  <si>
    <t>P (P185)</t>
  </si>
  <si>
    <t>Flow Control 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</si>
</sst>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5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3" applyNumberFormat="0" applyFont="0" applyAlignment="0" applyProtection="0"/>
    <xf numFmtId="0" fontId="1" fillId="12" borderId="0" applyNumberFormat="0" applyBorder="0" applyAlignment="0" applyProtection="0"/>
  </cellStyleXfs>
  <cellXfs count="29">
    <xf numFmtId="0" fontId="0" fillId="0" borderId="0" xfId="0"/>
    <xf numFmtId="2" fontId="0" fillId="0" borderId="0" xfId="0" applyNumberFormat="1"/>
    <xf numFmtId="0" fontId="2" fillId="2" borderId="0" xfId="1" applyProtection="1">
      <protection locked="0"/>
    </xf>
    <xf numFmtId="9" fontId="2" fillId="2" borderId="0" xfId="1" applyNumberFormat="1" applyProtection="1">
      <protection locked="0"/>
    </xf>
    <xf numFmtId="0" fontId="2" fillId="2" borderId="1" xfId="1" applyBorder="1" applyProtection="1">
      <protection locked="0"/>
    </xf>
    <xf numFmtId="0" fontId="0" fillId="0" borderId="0" xfId="0" applyFont="1"/>
    <xf numFmtId="0" fontId="7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13" fillId="2" borderId="0" xfId="1" applyFont="1" applyProtection="1"/>
    <xf numFmtId="0" fontId="0" fillId="0" borderId="0" xfId="0" applyFont="1" applyProtection="1"/>
    <xf numFmtId="0" fontId="4" fillId="4" borderId="2" xfId="3" applyProtection="1"/>
    <xf numFmtId="0" fontId="1" fillId="12" borderId="0" xfId="12" applyProtection="1"/>
    <xf numFmtId="0" fontId="3" fillId="3" borderId="1" xfId="2" applyProtection="1"/>
    <xf numFmtId="0" fontId="9" fillId="3" borderId="1" xfId="4" applyFont="1" applyFill="1" applyBorder="1" applyProtection="1"/>
    <xf numFmtId="0" fontId="10" fillId="0" borderId="0" xfId="0" applyFont="1" applyProtection="1"/>
    <xf numFmtId="2" fontId="2" fillId="11" borderId="3" xfId="11" applyNumberFormat="1" applyFont="1" applyProtection="1"/>
    <xf numFmtId="2" fontId="6" fillId="11" borderId="3" xfId="11" applyNumberFormat="1" applyFont="1" applyProtection="1"/>
    <xf numFmtId="9" fontId="0" fillId="0" borderId="0" xfId="0" applyNumberFormat="1" applyProtection="1"/>
    <xf numFmtId="0" fontId="4" fillId="4" borderId="0" xfId="3" applyBorder="1" applyProtection="1"/>
    <xf numFmtId="1" fontId="1" fillId="10" borderId="1" xfId="10" applyNumberFormat="1" applyBorder="1" applyProtection="1"/>
    <xf numFmtId="2" fontId="1" fillId="8" borderId="3" xfId="8" applyNumberFormat="1" applyBorder="1" applyProtection="1"/>
    <xf numFmtId="2" fontId="1" fillId="7" borderId="0" xfId="7" applyNumberFormat="1" applyBorder="1" applyProtection="1"/>
    <xf numFmtId="0" fontId="9" fillId="0" borderId="0" xfId="4" applyFont="1" applyProtection="1"/>
    <xf numFmtId="1" fontId="1" fillId="9" borderId="0" xfId="9" applyNumberFormat="1" applyProtection="1"/>
    <xf numFmtId="2" fontId="1" fillId="6" borderId="0" xfId="6" applyNumberFormat="1" applyProtection="1"/>
    <xf numFmtId="2" fontId="1" fillId="5" borderId="0" xfId="5" applyNumberFormat="1" applyProtection="1"/>
    <xf numFmtId="2" fontId="1" fillId="8" borderId="0" xfId="8" applyNumberFormat="1" applyProtection="1"/>
    <xf numFmtId="2" fontId="1" fillId="7" borderId="0" xfId="7" applyNumberFormat="1" applyProtection="1"/>
  </cellXfs>
  <cellStyles count="13">
    <cellStyle name="20% - Accent1" xfId="5" builtinId="30"/>
    <cellStyle name="20% - Accent2" xfId="7" builtinId="34"/>
    <cellStyle name="20% - Accent3" xfId="12" builtinId="38"/>
    <cellStyle name="40% - Accent1" xfId="6" builtinId="31"/>
    <cellStyle name="40% - Accent2" xfId="8" builtinId="35"/>
    <cellStyle name="60% - Accent1" xfId="9" builtinId="32"/>
    <cellStyle name="60% - Accent2" xfId="10" builtinId="36"/>
    <cellStyle name="Calculation" xfId="2" builtinId="22"/>
    <cellStyle name="Check Cell" xfId="3" builtinId="23"/>
    <cellStyle name="Good" xfId="1" builtinId="26"/>
    <cellStyle name="Normal" xfId="0" builtinId="0"/>
    <cellStyle name="Note" xfId="11" builtinId="10"/>
    <cellStyle name="Warning Text" xfId="4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Flow Cutoff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Sheet1!$A$15</c:f>
              <c:strCache>
                <c:ptCount val="1"/>
                <c:pt idx="0">
                  <c:v>Pump Flow (GPM, Unregulated)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Sheet1!$B$13:$I$13</c:f>
              <c:numCache>
                <c:formatCode>General</c:formatCode>
                <c:ptCount val="8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1200</c:v>
                </c:pt>
                <c:pt idx="4">
                  <c:v>1400</c:v>
                </c:pt>
                <c:pt idx="5">
                  <c:v>1600</c:v>
                </c:pt>
                <c:pt idx="6">
                  <c:v>1800</c:v>
                </c:pt>
                <c:pt idx="7">
                  <c:v>2000</c:v>
                </c:pt>
              </c:numCache>
            </c:numRef>
          </c:cat>
          <c:val>
            <c:numRef>
              <c:f>Sheet1!$B$15:$I$15</c:f>
              <c:numCache>
                <c:formatCode>0.00</c:formatCode>
                <c:ptCount val="8"/>
                <c:pt idx="0">
                  <c:v>2.833530106257379</c:v>
                </c:pt>
                <c:pt idx="1">
                  <c:v>3.7780401416765059</c:v>
                </c:pt>
                <c:pt idx="2">
                  <c:v>4.7225501770956324</c:v>
                </c:pt>
                <c:pt idx="3">
                  <c:v>5.667060212514758</c:v>
                </c:pt>
                <c:pt idx="4">
                  <c:v>6.6115702479338845</c:v>
                </c:pt>
                <c:pt idx="5">
                  <c:v>7.5560802833530119</c:v>
                </c:pt>
                <c:pt idx="6">
                  <c:v>8.5005903187721366</c:v>
                </c:pt>
                <c:pt idx="7">
                  <c:v>9.4451003541912648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A3-4220-BBFB-67663C098D7F}"/>
            </c:ext>
          </c:extLst>
        </c:ser>
        <c:ser>
          <c:idx val="2"/>
          <c:order val="2"/>
          <c:tx>
            <c:strRef>
              <c:f>Sheet1!$A$19</c:f>
              <c:strCache>
                <c:ptCount val="1"/>
                <c:pt idx="0">
                  <c:v>Pump Flow (GPM, Unregualted)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Sheet1!$B$13:$I$13</c:f>
              <c:numCache>
                <c:formatCode>General</c:formatCode>
                <c:ptCount val="8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1200</c:v>
                </c:pt>
                <c:pt idx="4">
                  <c:v>1400</c:v>
                </c:pt>
                <c:pt idx="5">
                  <c:v>1600</c:v>
                </c:pt>
                <c:pt idx="6">
                  <c:v>1800</c:v>
                </c:pt>
                <c:pt idx="7">
                  <c:v>2000</c:v>
                </c:pt>
              </c:numCache>
            </c:numRef>
          </c:cat>
          <c:val>
            <c:numRef>
              <c:f>Sheet1!$B$19:$I$19</c:f>
              <c:numCache>
                <c:formatCode>0.00</c:formatCode>
                <c:ptCount val="8"/>
                <c:pt idx="0">
                  <c:v>3.4632034632034632</c:v>
                </c:pt>
                <c:pt idx="1">
                  <c:v>4.6176046176046182</c:v>
                </c:pt>
                <c:pt idx="2">
                  <c:v>5.7720057720057723</c:v>
                </c:pt>
                <c:pt idx="3">
                  <c:v>6.9264069264069263</c:v>
                </c:pt>
                <c:pt idx="4">
                  <c:v>8.0808080808080813</c:v>
                </c:pt>
                <c:pt idx="5">
                  <c:v>9.2352092352092363</c:v>
                </c:pt>
                <c:pt idx="6">
                  <c:v>10.38961038961039</c:v>
                </c:pt>
                <c:pt idx="7">
                  <c:v>11.544011544011545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A3-4220-BBFB-67663C098D7F}"/>
            </c:ext>
          </c:extLst>
        </c:ser>
        <c:ser>
          <c:idx val="3"/>
          <c:order val="3"/>
          <c:tx>
            <c:strRef>
              <c:f>Sheet1!$A$16</c:f>
              <c:strCache>
                <c:ptCount val="1"/>
                <c:pt idx="0">
                  <c:v>Pump Flow (GPM, Regulated)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Sheet1!$B$13:$I$13</c:f>
              <c:numCache>
                <c:formatCode>General</c:formatCode>
                <c:ptCount val="8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1200</c:v>
                </c:pt>
                <c:pt idx="4">
                  <c:v>1400</c:v>
                </c:pt>
                <c:pt idx="5">
                  <c:v>1600</c:v>
                </c:pt>
                <c:pt idx="6">
                  <c:v>1800</c:v>
                </c:pt>
                <c:pt idx="7">
                  <c:v>2000</c:v>
                </c:pt>
              </c:numCache>
            </c:numRef>
          </c:cat>
          <c:val>
            <c:numRef>
              <c:f>Sheet1!$B$16:$I$16</c:f>
              <c:numCache>
                <c:formatCode>0.00</c:formatCode>
                <c:ptCount val="8"/>
                <c:pt idx="0">
                  <c:v>2.833530106257379</c:v>
                </c:pt>
                <c:pt idx="1">
                  <c:v>3.7780401416765059</c:v>
                </c:pt>
                <c:pt idx="2">
                  <c:v>4.5222550177095631</c:v>
                </c:pt>
                <c:pt idx="3">
                  <c:v>4.6167060212514759</c:v>
                </c:pt>
                <c:pt idx="4">
                  <c:v>4.7111570247933878</c:v>
                </c:pt>
                <c:pt idx="5">
                  <c:v>4.8056080283353007</c:v>
                </c:pt>
                <c:pt idx="6">
                  <c:v>4.9000590318772135</c:v>
                </c:pt>
                <c:pt idx="7">
                  <c:v>4.9945100354191263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6A3-4220-BBFB-67663C098D7F}"/>
            </c:ext>
          </c:extLst>
        </c:ser>
        <c:ser>
          <c:idx val="4"/>
          <c:order val="4"/>
          <c:tx>
            <c:strRef>
              <c:f>Sheet1!$A$20</c:f>
              <c:strCache>
                <c:ptCount val="1"/>
                <c:pt idx="0">
                  <c:v>Pump Flow (GPM, Regulated)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Sheet1!$B$13:$I$13</c:f>
              <c:numCache>
                <c:formatCode>General</c:formatCode>
                <c:ptCount val="8"/>
                <c:pt idx="0">
                  <c:v>600</c:v>
                </c:pt>
                <c:pt idx="1">
                  <c:v>800</c:v>
                </c:pt>
                <c:pt idx="2">
                  <c:v>1000</c:v>
                </c:pt>
                <c:pt idx="3">
                  <c:v>1200</c:v>
                </c:pt>
                <c:pt idx="4">
                  <c:v>1400</c:v>
                </c:pt>
                <c:pt idx="5">
                  <c:v>1600</c:v>
                </c:pt>
                <c:pt idx="6">
                  <c:v>1800</c:v>
                </c:pt>
                <c:pt idx="7">
                  <c:v>2000</c:v>
                </c:pt>
              </c:numCache>
            </c:numRef>
          </c:cat>
          <c:val>
            <c:numRef>
              <c:f>Sheet1!$B$20:$I$20</c:f>
              <c:numCache>
                <c:formatCode>0.00</c:formatCode>
                <c:ptCount val="8"/>
                <c:pt idx="0">
                  <c:v>3.4632034632034632</c:v>
                </c:pt>
                <c:pt idx="1">
                  <c:v>4.5117604617604616</c:v>
                </c:pt>
                <c:pt idx="2">
                  <c:v>4.6272005772005773</c:v>
                </c:pt>
                <c:pt idx="3">
                  <c:v>4.7426406926406921</c:v>
                </c:pt>
                <c:pt idx="4">
                  <c:v>4.8580808080808078</c:v>
                </c:pt>
                <c:pt idx="5">
                  <c:v>4.9735209235209235</c:v>
                </c:pt>
                <c:pt idx="6">
                  <c:v>5.0889610389610382</c:v>
                </c:pt>
                <c:pt idx="7">
                  <c:v>5.2044011544011539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6A3-4220-BBFB-67663C098D7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4227839"/>
        <c:axId val="207422867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Sheet1!$A$13</c15:sqref>
                        </c15:formulaRef>
                      </c:ext>
                    </c:extLst>
                    <c:strCache>
                      <c:ptCount val="1"/>
                      <c:pt idx="0">
                        <c:v>Engine RPM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Sheet1!$B$13:$I$13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600</c:v>
                      </c:pt>
                      <c:pt idx="1">
                        <c:v>800</c:v>
                      </c:pt>
                      <c:pt idx="2">
                        <c:v>1000</c:v>
                      </c:pt>
                      <c:pt idx="3">
                        <c:v>1200</c:v>
                      </c:pt>
                      <c:pt idx="4">
                        <c:v>1400</c:v>
                      </c:pt>
                      <c:pt idx="5">
                        <c:v>1600</c:v>
                      </c:pt>
                      <c:pt idx="6">
                        <c:v>1800</c:v>
                      </c:pt>
                      <c:pt idx="7">
                        <c:v>2000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Sheet1!$B$13:$I$13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600</c:v>
                      </c:pt>
                      <c:pt idx="1">
                        <c:v>800</c:v>
                      </c:pt>
                      <c:pt idx="2">
                        <c:v>1000</c:v>
                      </c:pt>
                      <c:pt idx="3">
                        <c:v>1200</c:v>
                      </c:pt>
                      <c:pt idx="4">
                        <c:v>1400</c:v>
                      </c:pt>
                      <c:pt idx="5">
                        <c:v>1600</c:v>
                      </c:pt>
                      <c:pt idx="6">
                        <c:v>1800</c:v>
                      </c:pt>
                      <c:pt idx="7">
                        <c:v>2000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6A3-4220-BBFB-67663C098D7F}"/>
                  </c:ext>
                </c:extLst>
              </c15:ser>
            </c15:filteredLineSeries>
          </c:ext>
        </c:extLst>
      </c:lineChart>
      <c:catAx>
        <c:axId val="2074227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4228671"/>
        <c:crosses val="autoZero"/>
        <c:auto val="1"/>
        <c:lblAlgn val="ctr"/>
        <c:lblOffset val="100"/>
        <c:noMultiLvlLbl val="0"/>
      </c:catAx>
      <c:valAx>
        <c:axId val="2074228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4227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2</xdr:row>
      <xdr:rowOff>19050</xdr:rowOff>
    </xdr:from>
    <xdr:to>
      <xdr:col>20</xdr:col>
      <xdr:colOff>7620</xdr:colOff>
      <xdr:row>27</xdr:row>
      <xdr:rowOff>167640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586A83-C1E2-4C17-BBD9-82C24752A8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zoomScale="96" zoomScaleNormal="96" workbookViewId="0">
      <selection activeCell="F6" sqref="F6"/>
    </sheetView>
  </sheetViews>
  <sheetFormatPr defaultRowHeight="14.4" x14ac:dyDescent="0.3"/>
  <cols>
    <col min="1" max="1" width="29" customWidth="1"/>
  </cols>
  <sheetData>
    <row r="1" spans="1:10" ht="28.8" x14ac:dyDescent="0.55000000000000004">
      <c r="A1" s="6" t="s">
        <v>0</v>
      </c>
      <c r="B1" s="7"/>
      <c r="C1" s="7"/>
      <c r="D1" s="7"/>
      <c r="E1" s="7"/>
      <c r="F1" s="7"/>
      <c r="G1" s="7"/>
      <c r="H1" s="8" t="s">
        <v>2</v>
      </c>
      <c r="I1" s="7"/>
      <c r="J1" s="7"/>
    </row>
    <row r="2" spans="1:10" s="5" customFormat="1" x14ac:dyDescent="0.3">
      <c r="A2" s="9" t="s">
        <v>20</v>
      </c>
      <c r="B2" s="10"/>
      <c r="C2" s="10"/>
      <c r="D2" s="10"/>
      <c r="E2" s="10"/>
      <c r="F2" s="10"/>
      <c r="G2" s="10"/>
      <c r="H2" s="8"/>
      <c r="I2" s="10"/>
      <c r="J2" s="10"/>
    </row>
    <row r="3" spans="1:10" ht="15" thickBot="1" x14ac:dyDescent="0.35">
      <c r="A3" s="7"/>
      <c r="B3" s="7"/>
      <c r="C3" s="7"/>
      <c r="D3" s="7"/>
      <c r="E3" s="8" t="s">
        <v>35</v>
      </c>
      <c r="F3" s="7"/>
      <c r="G3" s="7"/>
      <c r="H3" s="7"/>
      <c r="I3" s="7"/>
      <c r="J3" s="7"/>
    </row>
    <row r="4" spans="1:10" ht="15.6" thickTop="1" thickBot="1" x14ac:dyDescent="0.35">
      <c r="A4" s="11" t="s">
        <v>10</v>
      </c>
      <c r="B4" s="2">
        <v>7.5</v>
      </c>
      <c r="C4" s="7" t="s">
        <v>3</v>
      </c>
      <c r="D4" s="7"/>
      <c r="E4" s="12" t="s">
        <v>30</v>
      </c>
      <c r="F4" s="12">
        <v>0.64</v>
      </c>
      <c r="G4" s="12" t="s">
        <v>4</v>
      </c>
      <c r="H4" s="7"/>
      <c r="I4" s="7"/>
      <c r="J4" s="7"/>
    </row>
    <row r="5" spans="1:10" ht="15" thickTop="1" x14ac:dyDescent="0.3">
      <c r="A5" s="13" t="s">
        <v>6</v>
      </c>
      <c r="B5" s="2">
        <v>5.5</v>
      </c>
      <c r="C5" s="7" t="s">
        <v>3</v>
      </c>
      <c r="D5" s="7"/>
      <c r="E5" s="12" t="s">
        <v>31</v>
      </c>
      <c r="F5" s="12">
        <v>0.8</v>
      </c>
      <c r="G5" s="12" t="s">
        <v>4</v>
      </c>
      <c r="H5" s="8"/>
      <c r="I5" s="10" t="s">
        <v>16</v>
      </c>
      <c r="J5" s="7"/>
    </row>
    <row r="6" spans="1:10" x14ac:dyDescent="0.3">
      <c r="A6" s="14" t="s">
        <v>7</v>
      </c>
      <c r="B6" s="2">
        <v>4.5</v>
      </c>
      <c r="C6" s="7" t="s">
        <v>3</v>
      </c>
      <c r="D6" s="7"/>
      <c r="E6" s="12" t="s">
        <v>32</v>
      </c>
      <c r="F6" s="12" t="s">
        <v>33</v>
      </c>
      <c r="G6" s="12" t="s">
        <v>4</v>
      </c>
      <c r="H6" s="7"/>
      <c r="I6" s="8" t="s">
        <v>15</v>
      </c>
      <c r="J6" s="7"/>
    </row>
    <row r="7" spans="1:10" ht="15" thickBot="1" x14ac:dyDescent="0.35">
      <c r="A7" s="7"/>
      <c r="B7" s="7"/>
      <c r="C7" s="7"/>
      <c r="D7" s="7"/>
      <c r="E7" s="12" t="s">
        <v>36</v>
      </c>
      <c r="F7" s="12">
        <v>0.95</v>
      </c>
      <c r="G7" s="12" t="s">
        <v>4</v>
      </c>
      <c r="H7" s="7"/>
      <c r="I7" s="7"/>
      <c r="J7" s="7"/>
    </row>
    <row r="8" spans="1:10" ht="15.6" thickTop="1" thickBot="1" x14ac:dyDescent="0.35">
      <c r="A8" s="11" t="s">
        <v>1</v>
      </c>
      <c r="B8" s="2">
        <v>0.8</v>
      </c>
      <c r="C8" s="7" t="s">
        <v>4</v>
      </c>
      <c r="D8" s="15"/>
      <c r="E8" s="12" t="s">
        <v>34</v>
      </c>
      <c r="F8" s="12">
        <v>1.22</v>
      </c>
      <c r="G8" s="12" t="s">
        <v>4</v>
      </c>
      <c r="H8" s="7"/>
      <c r="I8" s="7"/>
      <c r="J8" s="7"/>
    </row>
    <row r="9" spans="1:10" ht="15.6" thickTop="1" thickBot="1" x14ac:dyDescent="0.35">
      <c r="A9" s="11" t="s">
        <v>11</v>
      </c>
      <c r="B9" s="16">
        <f>SUM(I10,I11)</f>
        <v>42.951462060797951</v>
      </c>
      <c r="C9" s="7" t="s">
        <v>4</v>
      </c>
      <c r="D9" s="15"/>
      <c r="E9" s="7"/>
      <c r="F9" s="8" t="s">
        <v>26</v>
      </c>
      <c r="G9" s="8" t="s">
        <v>27</v>
      </c>
      <c r="H9" s="8" t="s">
        <v>28</v>
      </c>
      <c r="I9" s="8" t="s">
        <v>29</v>
      </c>
      <c r="J9" s="7"/>
    </row>
    <row r="10" spans="1:10" ht="15.6" thickTop="1" thickBot="1" x14ac:dyDescent="0.35">
      <c r="A10" s="11" t="s">
        <v>18</v>
      </c>
      <c r="B10" s="2">
        <v>4.5</v>
      </c>
      <c r="C10" s="7" t="s">
        <v>17</v>
      </c>
      <c r="D10" s="11" t="s">
        <v>24</v>
      </c>
      <c r="E10" s="11"/>
      <c r="F10" s="2">
        <v>2.75</v>
      </c>
      <c r="G10" s="7"/>
      <c r="H10" s="2">
        <v>3</v>
      </c>
      <c r="I10" s="17">
        <f>PI()*POWER(F10/2,2)*H10</f>
        <v>17.81872083207961</v>
      </c>
      <c r="J10" s="7" t="s">
        <v>3</v>
      </c>
    </row>
    <row r="11" spans="1:10" ht="15.6" thickTop="1" thickBot="1" x14ac:dyDescent="0.35">
      <c r="A11" s="11" t="s">
        <v>37</v>
      </c>
      <c r="B11" s="3">
        <v>0.9</v>
      </c>
      <c r="C11" s="18"/>
      <c r="D11" s="11" t="s">
        <v>25</v>
      </c>
      <c r="E11" s="11"/>
      <c r="F11" s="2">
        <v>2.5</v>
      </c>
      <c r="G11" s="2">
        <v>1.5</v>
      </c>
      <c r="H11" s="2">
        <v>8</v>
      </c>
      <c r="I11" s="17">
        <f>(PI()*POWER(F11/2,2)-PI()*POWER(G11/2,2))*H11</f>
        <v>25.132741228718345</v>
      </c>
      <c r="J11" s="7" t="s">
        <v>3</v>
      </c>
    </row>
    <row r="12" spans="1:10" ht="15" thickTop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3">
      <c r="A13" s="19" t="s">
        <v>5</v>
      </c>
      <c r="B13" s="4">
        <v>600</v>
      </c>
      <c r="C13" s="4">
        <v>800</v>
      </c>
      <c r="D13" s="4">
        <v>1000</v>
      </c>
      <c r="E13" s="4">
        <v>1200</v>
      </c>
      <c r="F13" s="4">
        <v>1400</v>
      </c>
      <c r="G13" s="4">
        <v>1600</v>
      </c>
      <c r="H13" s="4">
        <v>1800</v>
      </c>
      <c r="I13" s="4">
        <v>2000</v>
      </c>
      <c r="J13" s="7"/>
    </row>
    <row r="14" spans="1:10" x14ac:dyDescent="0.3">
      <c r="A14" s="13" t="s">
        <v>8</v>
      </c>
      <c r="B14" s="20">
        <f>B13*$B$4/$B$5</f>
        <v>818.18181818181813</v>
      </c>
      <c r="C14" s="20">
        <f t="shared" ref="C14:I14" si="0">C13*$B$4/$B$5</f>
        <v>1090.909090909091</v>
      </c>
      <c r="D14" s="20">
        <f t="shared" si="0"/>
        <v>1363.6363636363637</v>
      </c>
      <c r="E14" s="20">
        <f t="shared" si="0"/>
        <v>1636.3636363636363</v>
      </c>
      <c r="F14" s="20">
        <f t="shared" si="0"/>
        <v>1909.090909090909</v>
      </c>
      <c r="G14" s="20">
        <f t="shared" si="0"/>
        <v>2181.818181818182</v>
      </c>
      <c r="H14" s="20">
        <f t="shared" si="0"/>
        <v>2454.5454545454545</v>
      </c>
      <c r="I14" s="20">
        <f>I13*$B$4/$B$5</f>
        <v>2727.2727272727275</v>
      </c>
      <c r="J14" s="7"/>
    </row>
    <row r="15" spans="1:10" x14ac:dyDescent="0.3">
      <c r="A15" s="13" t="s">
        <v>21</v>
      </c>
      <c r="B15" s="21">
        <f>B14*$B$8/231</f>
        <v>2.833530106257379</v>
      </c>
      <c r="C15" s="21">
        <f t="shared" ref="C15:I15" si="1">C14*$B$8/231</f>
        <v>3.7780401416765059</v>
      </c>
      <c r="D15" s="21">
        <f t="shared" si="1"/>
        <v>4.7225501770956324</v>
      </c>
      <c r="E15" s="21">
        <f t="shared" si="1"/>
        <v>5.667060212514758</v>
      </c>
      <c r="F15" s="21">
        <f t="shared" si="1"/>
        <v>6.6115702479338845</v>
      </c>
      <c r="G15" s="21">
        <f t="shared" si="1"/>
        <v>7.5560802833530119</v>
      </c>
      <c r="H15" s="21">
        <f t="shared" si="1"/>
        <v>8.5005903187721366</v>
      </c>
      <c r="I15" s="21">
        <f t="shared" si="1"/>
        <v>9.4451003541912648</v>
      </c>
      <c r="J15" s="7"/>
    </row>
    <row r="16" spans="1:10" x14ac:dyDescent="0.3">
      <c r="A16" s="13" t="s">
        <v>22</v>
      </c>
      <c r="B16" s="22">
        <f>IF(B15&gt;=$B$10,$B$10-($B$10*(1-$B$11))+(B15*(1-$B$11)),B15)</f>
        <v>2.833530106257379</v>
      </c>
      <c r="C16" s="22">
        <f t="shared" ref="C16:I16" si="2">IF(C15&gt;=$B$10,$B$10-($B$10*(1-$B$11))+(C15*(1-$B$11)),C15)</f>
        <v>3.7780401416765059</v>
      </c>
      <c r="D16" s="22">
        <f t="shared" si="2"/>
        <v>4.5222550177095631</v>
      </c>
      <c r="E16" s="22">
        <f t="shared" si="2"/>
        <v>4.6167060212514759</v>
      </c>
      <c r="F16" s="22">
        <f t="shared" si="2"/>
        <v>4.7111570247933878</v>
      </c>
      <c r="G16" s="22">
        <f t="shared" si="2"/>
        <v>4.8056080283353007</v>
      </c>
      <c r="H16" s="22">
        <f t="shared" si="2"/>
        <v>4.9000590318772135</v>
      </c>
      <c r="I16" s="22">
        <f t="shared" si="2"/>
        <v>4.9945100354191263</v>
      </c>
      <c r="J16" s="7"/>
    </row>
    <row r="17" spans="1:10" x14ac:dyDescent="0.3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3">
      <c r="A18" s="23" t="s">
        <v>9</v>
      </c>
      <c r="B18" s="24">
        <f>B13*$B$4/$B$6</f>
        <v>1000</v>
      </c>
      <c r="C18" s="24">
        <f t="shared" ref="C18:I18" si="3">C13*$B$4/$B$6</f>
        <v>1333.3333333333333</v>
      </c>
      <c r="D18" s="24">
        <f t="shared" si="3"/>
        <v>1666.6666666666667</v>
      </c>
      <c r="E18" s="24">
        <f t="shared" si="3"/>
        <v>2000</v>
      </c>
      <c r="F18" s="24">
        <f t="shared" si="3"/>
        <v>2333.3333333333335</v>
      </c>
      <c r="G18" s="24">
        <f t="shared" si="3"/>
        <v>2666.6666666666665</v>
      </c>
      <c r="H18" s="24">
        <f t="shared" si="3"/>
        <v>3000</v>
      </c>
      <c r="I18" s="24">
        <f t="shared" si="3"/>
        <v>3333.3333333333335</v>
      </c>
      <c r="J18" s="7"/>
    </row>
    <row r="19" spans="1:10" x14ac:dyDescent="0.3">
      <c r="A19" s="23" t="s">
        <v>23</v>
      </c>
      <c r="B19" s="25">
        <f>B18*$B$8/231</f>
        <v>3.4632034632034632</v>
      </c>
      <c r="C19" s="25">
        <f t="shared" ref="C19:I19" si="4">C18*$B$8/231</f>
        <v>4.6176046176046182</v>
      </c>
      <c r="D19" s="25">
        <f t="shared" si="4"/>
        <v>5.7720057720057723</v>
      </c>
      <c r="E19" s="25">
        <f t="shared" si="4"/>
        <v>6.9264069264069263</v>
      </c>
      <c r="F19" s="25">
        <f t="shared" si="4"/>
        <v>8.0808080808080813</v>
      </c>
      <c r="G19" s="25">
        <f t="shared" si="4"/>
        <v>9.2352092352092363</v>
      </c>
      <c r="H19" s="25">
        <f t="shared" si="4"/>
        <v>10.38961038961039</v>
      </c>
      <c r="I19" s="25">
        <f t="shared" si="4"/>
        <v>11.544011544011545</v>
      </c>
      <c r="J19" s="7"/>
    </row>
    <row r="20" spans="1:10" x14ac:dyDescent="0.3">
      <c r="A20" s="23" t="s">
        <v>22</v>
      </c>
      <c r="B20" s="26">
        <f>IF(B19&gt;=$B$10,$B$10-($B$10*(1-$B$11))+(B19*(1-$B$11)),B19)</f>
        <v>3.4632034632034632</v>
      </c>
      <c r="C20" s="26">
        <f t="shared" ref="C20:I20" si="5">IF(C19&gt;=$B$10,$B$10-($B$10*(1-$B$11))+(C19*(1-$B$11)),C19)</f>
        <v>4.5117604617604616</v>
      </c>
      <c r="D20" s="26">
        <f t="shared" si="5"/>
        <v>4.6272005772005773</v>
      </c>
      <c r="E20" s="26">
        <f t="shared" si="5"/>
        <v>4.7426406926406921</v>
      </c>
      <c r="F20" s="26">
        <f t="shared" si="5"/>
        <v>4.8580808080808078</v>
      </c>
      <c r="G20" s="26">
        <f t="shared" si="5"/>
        <v>4.9735209235209235</v>
      </c>
      <c r="H20" s="26">
        <f t="shared" si="5"/>
        <v>5.0889610389610382</v>
      </c>
      <c r="I20" s="26">
        <f t="shared" si="5"/>
        <v>5.2044011544011539</v>
      </c>
      <c r="J20" s="7"/>
    </row>
    <row r="21" spans="1:10" x14ac:dyDescent="0.3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3">
      <c r="A22" s="8" t="s">
        <v>14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3">
      <c r="A23" s="13" t="s">
        <v>12</v>
      </c>
      <c r="B23" s="27">
        <f>$B$9/(B15*231/60)</f>
        <v>3.937217355573146</v>
      </c>
      <c r="C23" s="27">
        <f>$B$9/(C15*231/60)</f>
        <v>2.9529130166798585</v>
      </c>
      <c r="D23" s="27">
        <f t="shared" ref="D23:I23" si="6">$B$9/(D15*231/60)</f>
        <v>2.3623304133438872</v>
      </c>
      <c r="E23" s="27">
        <f t="shared" si="6"/>
        <v>1.968608677786573</v>
      </c>
      <c r="F23" s="27">
        <f t="shared" si="6"/>
        <v>1.6873788666742053</v>
      </c>
      <c r="G23" s="27">
        <f t="shared" si="6"/>
        <v>1.4764565083399293</v>
      </c>
      <c r="H23" s="27">
        <f t="shared" si="6"/>
        <v>1.3124057851910484</v>
      </c>
      <c r="I23" s="27">
        <f t="shared" si="6"/>
        <v>1.1811652066719436</v>
      </c>
      <c r="J23" s="7"/>
    </row>
    <row r="24" spans="1:10" x14ac:dyDescent="0.3">
      <c r="A24" s="23" t="s">
        <v>13</v>
      </c>
      <c r="B24" s="25">
        <f>$B$9/(B19*231/60)</f>
        <v>3.221359654559846</v>
      </c>
      <c r="C24" s="25">
        <f t="shared" ref="C24:I24" si="7">$B$9/(C19*231/60)</f>
        <v>2.4160197409198845</v>
      </c>
      <c r="D24" s="25">
        <f t="shared" si="7"/>
        <v>1.9328157927359075</v>
      </c>
      <c r="E24" s="25">
        <f t="shared" si="7"/>
        <v>1.610679827279923</v>
      </c>
      <c r="F24" s="25">
        <f t="shared" si="7"/>
        <v>1.380582709097077</v>
      </c>
      <c r="G24" s="25">
        <f t="shared" si="7"/>
        <v>1.2080098704599422</v>
      </c>
      <c r="H24" s="25">
        <f t="shared" si="7"/>
        <v>1.0737865515199487</v>
      </c>
      <c r="I24" s="25">
        <f t="shared" si="7"/>
        <v>0.96640789636795377</v>
      </c>
      <c r="J24" s="7"/>
    </row>
    <row r="25" spans="1:10" x14ac:dyDescent="0.3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x14ac:dyDescent="0.3">
      <c r="A26" s="8" t="s">
        <v>19</v>
      </c>
      <c r="B26" s="7"/>
      <c r="C26" s="7"/>
      <c r="D26" s="7"/>
      <c r="E26" s="7"/>
      <c r="F26" s="7"/>
      <c r="G26" s="7"/>
      <c r="H26" s="7"/>
      <c r="I26" s="7"/>
      <c r="J26" s="7"/>
    </row>
    <row r="27" spans="1:10" x14ac:dyDescent="0.3">
      <c r="A27" s="13" t="s">
        <v>12</v>
      </c>
      <c r="B27" s="28">
        <f>$B$9/(B16*231/60)</f>
        <v>3.937217355573146</v>
      </c>
      <c r="C27" s="28">
        <f t="shared" ref="C27:I27" si="8">$B$9/(C16*231/60)</f>
        <v>2.9529130166798585</v>
      </c>
      <c r="D27" s="28">
        <f t="shared" si="8"/>
        <v>2.4669603700381297</v>
      </c>
      <c r="E27" s="28">
        <f t="shared" si="8"/>
        <v>2.4164899953650054</v>
      </c>
      <c r="F27" s="28">
        <f t="shared" si="8"/>
        <v>2.3680433178481968</v>
      </c>
      <c r="G27" s="28">
        <f t="shared" si="8"/>
        <v>2.321501014255666</v>
      </c>
      <c r="H27" s="28">
        <f t="shared" si="8"/>
        <v>2.2767529614070017</v>
      </c>
      <c r="I27" s="28">
        <f t="shared" si="8"/>
        <v>2.2336973662641504</v>
      </c>
      <c r="J27" s="7"/>
    </row>
    <row r="28" spans="1:10" x14ac:dyDescent="0.3">
      <c r="A28" s="23" t="s">
        <v>13</v>
      </c>
      <c r="B28" s="26">
        <f>$B$9/(B20*231/60)</f>
        <v>3.221359654559846</v>
      </c>
      <c r="C28" s="26">
        <f t="shared" ref="C28:I28" si="9">$B$9/(C20*231/60)</f>
        <v>2.4726986298254139</v>
      </c>
      <c r="D28" s="26">
        <f t="shared" si="9"/>
        <v>2.4110093620892927</v>
      </c>
      <c r="E28" s="26">
        <f t="shared" si="9"/>
        <v>2.3523232382345647</v>
      </c>
      <c r="F28" s="26">
        <f t="shared" si="9"/>
        <v>2.2964261716969778</v>
      </c>
      <c r="G28" s="26">
        <f t="shared" si="9"/>
        <v>2.2431239525172648</v>
      </c>
      <c r="H28" s="26">
        <f t="shared" si="9"/>
        <v>2.1922399928951366</v>
      </c>
      <c r="I28" s="26">
        <f t="shared" si="9"/>
        <v>2.1436133727818425</v>
      </c>
      <c r="J28" s="7"/>
    </row>
    <row r="36" spans="2:9" x14ac:dyDescent="0.3">
      <c r="B36" s="1"/>
      <c r="C36" s="1"/>
      <c r="D36" s="1"/>
      <c r="E36" s="1"/>
      <c r="F36" s="1"/>
      <c r="G36" s="1"/>
      <c r="H36" s="1"/>
      <c r="I36" s="1"/>
    </row>
  </sheetData>
  <sheetProtection algorithmName="SHA-512" hashValue="MbWWPGygirSDH402AesZn8PGc/YdCFbxaxNfpl3HJ6/eRDk2OSGZxf5gDvZiZO/APuvYEAXC9lzsY5AdV7LkGg==" saltValue="oodZQnTqm6ZHzt7zX9GyBw==" spinCount="100000" sheet="1" objects="1" scenarios="1"/>
  <phoneticPr fontId="8" type="noConversion"/>
  <pageMargins left="0.7" right="0.7" top="0.75" bottom="0.75" header="0.3" footer="0.3"/>
  <pageSetup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2015-06-05T18:17:20Z</dcterms:created>
  <dcterms:modified xsi:type="dcterms:W3CDTF">2021-01-07T03:36:02Z</dcterms:modified>
</cp:coreProperties>
</file>